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95" yWindow="0" windowWidth="24240" windowHeight="13740" tabRatio="500" activeTab="0"/>
  </bookViews>
  <sheets>
    <sheet name="régularisation micro-BNC" sheetId="1" r:id="rId1"/>
  </sheets>
  <definedNames/>
  <calcPr fullCalcOnLoad="1"/>
</workbook>
</file>

<file path=xl/sharedStrings.xml><?xml version="1.0" encoding="utf-8"?>
<sst xmlns="http://schemas.openxmlformats.org/spreadsheetml/2006/main" count="84" uniqueCount="36">
  <si>
    <t>cotisations précomptées</t>
  </si>
  <si>
    <t>DIFFÉRENCE</t>
  </si>
  <si>
    <t>base = recettes</t>
  </si>
  <si>
    <t>taux</t>
  </si>
  <si>
    <t>montant (1)</t>
  </si>
  <si>
    <t>montant (2)</t>
  </si>
  <si>
    <t>(2) - (1)</t>
  </si>
  <si>
    <t>Cot. Vieil. D.</t>
  </si>
  <si>
    <t>Cot. Vieil. P.</t>
  </si>
  <si>
    <t>CSG</t>
  </si>
  <si>
    <t>CRDS</t>
  </si>
  <si>
    <t>CFP</t>
  </si>
  <si>
    <t>TOTAL</t>
  </si>
  <si>
    <t>montant(2)</t>
  </si>
  <si>
    <t>NOTEZ LE MONTANT DE VOS RECETTES 2018 —&gt;</t>
  </si>
  <si>
    <t>NOTEZ LE MONTANT DE VOS RECETTES 2017 —&gt;</t>
  </si>
  <si>
    <t>NOTEZ LE MONTANT DE VOS RECETTES 2016 —&gt;</t>
  </si>
  <si>
    <t>pour valider</t>
  </si>
  <si>
    <t>RÉGULARISATION 2018</t>
  </si>
  <si>
    <t xml:space="preserve">RÉGULARISATION 2017 </t>
  </si>
  <si>
    <t>RÉGULARISATION 2016</t>
  </si>
  <si>
    <t>trimestres vieillesse de base</t>
  </si>
  <si>
    <t>de ce que vous auriez du normalement régler a déjà été versé</t>
  </si>
  <si>
    <t>fiscalement</t>
  </si>
  <si>
    <t>NOTEZ LE MONTANT DE VOS DÉPENSES 2018 —&gt;</t>
  </si>
  <si>
    <t>(le taux des frais pro sur recettes est variable)</t>
  </si>
  <si>
    <t>coefficient =</t>
  </si>
  <si>
    <t>base = recettes x coef x 1,15</t>
  </si>
  <si>
    <t>VOTRE TAUX DE FRAIS PROFESSIONNELS EST DE —&gt;</t>
  </si>
  <si>
    <t>cotisations dûes en BNC</t>
  </si>
  <si>
    <t xml:space="preserve">BNC RÉEL &amp; RECETTES INTÉGRALEMENT PRÉCOMPTÉES </t>
  </si>
  <si>
    <t xml:space="preserve">VOTRE BNC est </t>
  </si>
  <si>
    <r>
      <t>RESTE DU (</t>
    </r>
    <r>
      <rPr>
        <b/>
        <sz val="12"/>
        <color indexed="10"/>
        <rFont val="Calibri"/>
        <family val="0"/>
      </rPr>
      <t>en rouge par l'Agessa</t>
    </r>
    <r>
      <rPr>
        <b/>
        <sz val="12"/>
        <color indexed="8"/>
        <rFont val="Calibri"/>
        <family val="2"/>
      </rPr>
      <t xml:space="preserve">, </t>
    </r>
    <r>
      <rPr>
        <b/>
        <sz val="12"/>
        <color indexed="12"/>
        <rFont val="Calibri"/>
        <family val="0"/>
      </rPr>
      <t>en bleu par vous</t>
    </r>
    <r>
      <rPr>
        <b/>
        <sz val="12"/>
        <color indexed="8"/>
        <rFont val="Calibri"/>
        <family val="2"/>
      </rPr>
      <t>)</t>
    </r>
  </si>
  <si>
    <r>
      <t>RESTE DU (</t>
    </r>
    <r>
      <rPr>
        <b/>
        <sz val="12"/>
        <color indexed="10"/>
        <rFont val="Calibri"/>
        <family val="0"/>
      </rPr>
      <t>en rouge par l'Agessa</t>
    </r>
    <r>
      <rPr>
        <b/>
        <sz val="12"/>
        <color indexed="8"/>
        <rFont val="Calibri"/>
        <family val="2"/>
      </rPr>
      <t xml:space="preserve">, </t>
    </r>
    <r>
      <rPr>
        <b/>
        <sz val="12"/>
        <color indexed="12"/>
        <rFont val="Calibri"/>
        <family val="0"/>
      </rPr>
      <t>en bleu par vous</t>
    </r>
    <r>
      <rPr>
        <b/>
        <sz val="12"/>
        <color indexed="8"/>
        <rFont val="Calibri"/>
        <family val="2"/>
      </rPr>
      <t>)</t>
    </r>
  </si>
  <si>
    <r>
      <t>RESTE DU (</t>
    </r>
    <r>
      <rPr>
        <b/>
        <sz val="12"/>
        <color indexed="10"/>
        <rFont val="Calibri"/>
        <family val="0"/>
      </rPr>
      <t>en rouge par l'Agessa</t>
    </r>
    <r>
      <rPr>
        <b/>
        <sz val="12"/>
        <color indexed="8"/>
        <rFont val="Calibri"/>
        <family val="2"/>
      </rPr>
      <t>,</t>
    </r>
    <r>
      <rPr>
        <b/>
        <sz val="12"/>
        <color indexed="12"/>
        <rFont val="Calibri"/>
        <family val="0"/>
      </rPr>
      <t xml:space="preserve"> en bleu par vous</t>
    </r>
    <r>
      <rPr>
        <b/>
        <sz val="12"/>
        <color indexed="8"/>
        <rFont val="Calibri"/>
        <family val="2"/>
      </rPr>
      <t>)</t>
    </r>
  </si>
  <si>
    <t xml:space="preserve">TDR KL – CAAP – Comité Pluridisciplinaire des Artistes-Auteurs·trices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</si>
</sst>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</numFmts>
  <fonts count="32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Narrow"/>
      <family val="0"/>
    </font>
    <font>
      <b/>
      <sz val="12"/>
      <name val="Calibri"/>
      <family val="0"/>
    </font>
    <font>
      <sz val="12"/>
      <color indexed="8"/>
      <name val="Arial Narrow"/>
      <family val="0"/>
    </font>
    <font>
      <sz val="12"/>
      <name val="Calibri"/>
      <family val="0"/>
    </font>
    <font>
      <b/>
      <sz val="12"/>
      <color indexed="10"/>
      <name val="Arial Narrow"/>
      <family val="0"/>
    </font>
    <font>
      <sz val="12"/>
      <name val="Arial Narrow"/>
      <family val="0"/>
    </font>
    <font>
      <b/>
      <sz val="12"/>
      <color indexed="12"/>
      <name val="Calibri"/>
      <family val="0"/>
    </font>
    <font>
      <sz val="24"/>
      <color indexed="8"/>
      <name val="Calibri"/>
      <family val="0"/>
    </font>
    <font>
      <b/>
      <sz val="24"/>
      <color indexed="8"/>
      <name val="Calibri"/>
      <family val="0"/>
    </font>
    <font>
      <b/>
      <sz val="20"/>
      <color indexed="8"/>
      <name val="Arial Narrow"/>
      <family val="0"/>
    </font>
    <font>
      <b/>
      <sz val="18"/>
      <color indexed="8"/>
      <name val="Arial Narrow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20" borderId="4" applyNumberFormat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7" fillId="23" borderId="9" applyNumberFormat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11" borderId="10" xfId="0" applyFont="1" applyFill="1" applyBorder="1" applyAlignment="1">
      <alignment horizontal="left"/>
    </xf>
    <xf numFmtId="0" fontId="3" fillId="11" borderId="11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4" fillId="20" borderId="0" xfId="0" applyFont="1" applyFill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4" xfId="0" applyFont="1" applyFill="1" applyBorder="1" applyAlignment="1">
      <alignment horizontal="center"/>
    </xf>
    <xf numFmtId="0" fontId="3" fillId="11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3" fillId="4" borderId="15" xfId="0" applyNumberFormat="1" applyFont="1" applyFill="1" applyBorder="1" applyAlignment="1">
      <alignment horizontal="center"/>
    </xf>
    <xf numFmtId="10" fontId="5" fillId="11" borderId="17" xfId="0" applyNumberFormat="1" applyFont="1" applyFill="1" applyBorder="1" applyAlignment="1">
      <alignment horizontal="center"/>
    </xf>
    <xf numFmtId="164" fontId="5" fillId="11" borderId="17" xfId="0" applyNumberFormat="1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10" fontId="5" fillId="4" borderId="17" xfId="0" applyNumberFormat="1" applyFont="1" applyFill="1" applyBorder="1" applyAlignment="1">
      <alignment horizontal="center"/>
    </xf>
    <xf numFmtId="0" fontId="7" fillId="20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164" fontId="4" fillId="20" borderId="0" xfId="0" applyNumberFormat="1" applyFont="1" applyFill="1" applyAlignment="1">
      <alignment horizontal="center"/>
    </xf>
    <xf numFmtId="10" fontId="5" fillId="11" borderId="20" xfId="0" applyNumberFormat="1" applyFont="1" applyFill="1" applyBorder="1" applyAlignment="1">
      <alignment horizontal="center"/>
    </xf>
    <xf numFmtId="164" fontId="5" fillId="11" borderId="21" xfId="0" applyNumberFormat="1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10" fontId="5" fillId="4" borderId="20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164" fontId="5" fillId="11" borderId="23" xfId="0" applyNumberFormat="1" applyFont="1" applyFill="1" applyBorder="1" applyAlignment="1">
      <alignment horizontal="center"/>
    </xf>
    <xf numFmtId="164" fontId="5" fillId="11" borderId="24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/>
    </xf>
    <xf numFmtId="10" fontId="5" fillId="20" borderId="0" xfId="0" applyNumberFormat="1" applyFont="1" applyFill="1" applyBorder="1" applyAlignment="1">
      <alignment horizontal="center"/>
    </xf>
    <xf numFmtId="164" fontId="7" fillId="20" borderId="27" xfId="0" applyNumberFormat="1" applyFont="1" applyFill="1" applyBorder="1" applyAlignment="1">
      <alignment horizontal="center"/>
    </xf>
    <xf numFmtId="164" fontId="9" fillId="20" borderId="18" xfId="0" applyNumberFormat="1" applyFont="1" applyFill="1" applyBorder="1" applyAlignment="1">
      <alignment/>
    </xf>
    <xf numFmtId="164" fontId="7" fillId="20" borderId="0" xfId="0" applyNumberFormat="1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0" fontId="8" fillId="2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20" borderId="0" xfId="0" applyFill="1" applyAlignment="1">
      <alignment/>
    </xf>
    <xf numFmtId="0" fontId="3" fillId="20" borderId="0" xfId="0" applyFont="1" applyFill="1" applyBorder="1" applyAlignment="1">
      <alignment horizontal="center"/>
    </xf>
    <xf numFmtId="10" fontId="0" fillId="20" borderId="0" xfId="0" applyNumberFormat="1" applyFill="1" applyAlignment="1">
      <alignment/>
    </xf>
    <xf numFmtId="164" fontId="0" fillId="20" borderId="0" xfId="0" applyNumberFormat="1" applyFill="1" applyAlignment="1">
      <alignment/>
    </xf>
    <xf numFmtId="0" fontId="2" fillId="20" borderId="0" xfId="0" applyFont="1" applyFill="1" applyAlignment="1">
      <alignment/>
    </xf>
    <xf numFmtId="0" fontId="0" fillId="20" borderId="0" xfId="0" applyFill="1" applyAlignment="1">
      <alignment horizontal="right"/>
    </xf>
    <xf numFmtId="0" fontId="2" fillId="20" borderId="0" xfId="0" applyFont="1" applyFill="1" applyAlignment="1">
      <alignment horizontal="right"/>
    </xf>
    <xf numFmtId="164" fontId="2" fillId="20" borderId="0" xfId="0" applyNumberFormat="1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7" fillId="20" borderId="0" xfId="0" applyFont="1" applyFill="1" applyBorder="1" applyAlignment="1">
      <alignment/>
    </xf>
    <xf numFmtId="0" fontId="5" fillId="20" borderId="0" xfId="0" applyFont="1" applyFill="1" applyBorder="1" applyAlignment="1">
      <alignment horizontal="center"/>
    </xf>
    <xf numFmtId="164" fontId="9" fillId="20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10" fontId="0" fillId="25" borderId="0" xfId="0" applyNumberFormat="1" applyFill="1" applyAlignment="1">
      <alignment/>
    </xf>
    <xf numFmtId="0" fontId="0" fillId="20" borderId="0" xfId="0" applyFill="1" applyAlignment="1">
      <alignment horizontal="center"/>
    </xf>
    <xf numFmtId="164" fontId="5" fillId="11" borderId="28" xfId="0" applyNumberFormat="1" applyFont="1" applyFill="1" applyBorder="1" applyAlignment="1">
      <alignment horizontal="center"/>
    </xf>
    <xf numFmtId="164" fontId="3" fillId="11" borderId="23" xfId="0" applyNumberFormat="1" applyFont="1" applyFill="1" applyBorder="1" applyAlignment="1">
      <alignment horizontal="center"/>
    </xf>
    <xf numFmtId="10" fontId="3" fillId="11" borderId="17" xfId="0" applyNumberFormat="1" applyFont="1" applyFill="1" applyBorder="1" applyAlignment="1">
      <alignment horizontal="center"/>
    </xf>
    <xf numFmtId="164" fontId="3" fillId="11" borderId="24" xfId="0" applyNumberFormat="1" applyFont="1" applyFill="1" applyBorder="1" applyAlignment="1">
      <alignment horizontal="center"/>
    </xf>
    <xf numFmtId="164" fontId="3" fillId="4" borderId="25" xfId="0" applyNumberFormat="1" applyFont="1" applyFill="1" applyBorder="1" applyAlignment="1">
      <alignment horizontal="center"/>
    </xf>
    <xf numFmtId="10" fontId="3" fillId="4" borderId="17" xfId="0" applyNumberFormat="1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164" fontId="3" fillId="11" borderId="17" xfId="0" applyNumberFormat="1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 horizontal="center"/>
    </xf>
    <xf numFmtId="0" fontId="11" fillId="26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2" fillId="20" borderId="0" xfId="0" applyFont="1" applyFill="1" applyAlignment="1">
      <alignment horizontal="left"/>
    </xf>
    <xf numFmtId="10" fontId="2" fillId="20" borderId="0" xfId="50" applyNumberFormat="1" applyFont="1" applyFill="1" applyAlignment="1">
      <alignment horizontal="left"/>
    </xf>
    <xf numFmtId="10" fontId="2" fillId="20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left"/>
    </xf>
    <xf numFmtId="0" fontId="0" fillId="20" borderId="0" xfId="0" applyNumberFormat="1" applyFill="1" applyAlignment="1">
      <alignment/>
    </xf>
    <xf numFmtId="0" fontId="2" fillId="2" borderId="0" xfId="0" applyFont="1" applyFill="1" applyAlignment="1">
      <alignment horizontal="center"/>
    </xf>
    <xf numFmtId="0" fontId="2" fillId="26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9" fontId="2" fillId="2" borderId="0" xfId="50" applyFont="1" applyFill="1" applyAlignment="1">
      <alignment/>
    </xf>
    <xf numFmtId="164" fontId="14" fillId="20" borderId="0" xfId="0" applyNumberFormat="1" applyFont="1" applyFill="1" applyAlignment="1">
      <alignment horizontal="left"/>
    </xf>
    <xf numFmtId="164" fontId="15" fillId="20" borderId="0" xfId="0" applyNumberFormat="1" applyFont="1" applyFill="1" applyAlignment="1">
      <alignment horizontal="center"/>
    </xf>
    <xf numFmtId="44" fontId="6" fillId="20" borderId="0" xfId="0" applyNumberFormat="1" applyFont="1" applyFill="1" applyAlignment="1">
      <alignment/>
    </xf>
    <xf numFmtId="44" fontId="9" fillId="20" borderId="0" xfId="0" applyNumberFormat="1" applyFont="1" applyFill="1" applyAlignment="1">
      <alignment/>
    </xf>
    <xf numFmtId="164" fontId="2" fillId="3" borderId="29" xfId="0" applyNumberFormat="1" applyFont="1" applyFill="1" applyBorder="1" applyAlignment="1" applyProtection="1">
      <alignment horizontal="center"/>
      <protection locked="0"/>
    </xf>
    <xf numFmtId="164" fontId="2" fillId="3" borderId="2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11</xdr:col>
      <xdr:colOff>209550</xdr:colOff>
      <xdr:row>3</xdr:row>
      <xdr:rowOff>38100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0"/>
          <a:ext cx="2638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125" workbookViewId="0" topLeftCell="A1">
      <pane ySplit="4" topLeftCell="BM5" activePane="bottomLeft" state="frozen"/>
      <selection pane="topLeft" activeCell="A1" sqref="A1"/>
      <selection pane="bottomLeft" activeCell="F6" sqref="F6"/>
    </sheetView>
  </sheetViews>
  <sheetFormatPr defaultColWidth="11.00390625" defaultRowHeight="15.75"/>
  <cols>
    <col min="1" max="1" width="7.00390625" style="0" customWidth="1"/>
    <col min="3" max="3" width="13.00390625" style="0" customWidth="1"/>
    <col min="5" max="5" width="10.875" style="0" customWidth="1"/>
    <col min="6" max="6" width="25.00390625" style="0" customWidth="1"/>
    <col min="10" max="10" width="9.375" style="0" customWidth="1"/>
    <col min="11" max="11" width="31.875" style="0" customWidth="1"/>
    <col min="12" max="12" width="11.625" style="0" customWidth="1"/>
    <col min="16" max="16" width="8.875" style="0" customWidth="1"/>
    <col min="17" max="17" width="11.50390625" style="0" customWidth="1"/>
  </cols>
  <sheetData>
    <row r="1" spans="1:16" ht="31.5">
      <c r="A1" s="45"/>
      <c r="B1" s="71">
        <v>3</v>
      </c>
      <c r="C1" s="71" t="s">
        <v>30</v>
      </c>
      <c r="D1" s="38"/>
      <c r="E1" s="37"/>
      <c r="F1" s="39"/>
      <c r="G1" s="70"/>
      <c r="H1" s="38"/>
      <c r="I1" s="38"/>
      <c r="J1" s="38"/>
      <c r="K1" s="45"/>
      <c r="L1" s="45"/>
      <c r="M1" s="45"/>
      <c r="N1" s="45"/>
      <c r="O1" s="45"/>
      <c r="P1" s="45"/>
    </row>
    <row r="2" spans="1:16" ht="31.5">
      <c r="A2" s="45"/>
      <c r="B2" s="39"/>
      <c r="C2" s="70" t="s">
        <v>25</v>
      </c>
      <c r="D2" s="38"/>
      <c r="E2" s="37"/>
      <c r="F2" s="39"/>
      <c r="G2" s="70"/>
      <c r="H2" s="38"/>
      <c r="I2" s="38"/>
      <c r="J2" s="38"/>
      <c r="K2" s="45"/>
      <c r="L2" s="45"/>
      <c r="M2" s="48"/>
      <c r="N2" s="45"/>
      <c r="O2" s="45"/>
      <c r="P2" s="45"/>
    </row>
    <row r="3" spans="1:16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ht="24.7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 t="s">
        <v>35</v>
      </c>
      <c r="L4" s="45"/>
      <c r="M4" s="45"/>
      <c r="N4" s="45"/>
      <c r="O4" s="45"/>
      <c r="P4" s="45"/>
    </row>
    <row r="5" spans="1:16" ht="16.5" thickBot="1">
      <c r="A5" s="45"/>
      <c r="B5" s="45"/>
      <c r="C5" s="45"/>
      <c r="D5" s="45"/>
      <c r="E5" s="45"/>
      <c r="F5" s="45"/>
      <c r="G5" s="45"/>
      <c r="H5" s="49" t="s">
        <v>23</v>
      </c>
      <c r="I5" s="45"/>
      <c r="J5" s="45"/>
      <c r="K5" s="45"/>
      <c r="L5" s="45"/>
      <c r="M5" s="45"/>
      <c r="N5" s="45"/>
      <c r="O5" s="45"/>
      <c r="P5" s="45"/>
    </row>
    <row r="6" spans="1:16" ht="16.5" thickBot="1">
      <c r="A6" s="45"/>
      <c r="B6" s="43" t="s">
        <v>14</v>
      </c>
      <c r="C6" s="43"/>
      <c r="D6" s="43"/>
      <c r="E6" s="43"/>
      <c r="F6" s="86">
        <v>0</v>
      </c>
      <c r="G6" s="49"/>
      <c r="H6" s="51" t="s">
        <v>31</v>
      </c>
      <c r="I6" s="52" t="str">
        <f>IF(F6-F8&gt;0,F6-F8,"nul ou négatif")</f>
        <v>nul ou négatif</v>
      </c>
      <c r="J6" s="45"/>
      <c r="K6" s="45"/>
      <c r="L6" s="45"/>
      <c r="M6" s="45"/>
      <c r="N6" s="48"/>
      <c r="O6" s="45"/>
      <c r="P6" s="45"/>
    </row>
    <row r="7" spans="1:16" ht="16.5" thickBot="1">
      <c r="A7" s="45"/>
      <c r="B7" s="43"/>
      <c r="C7" s="43"/>
      <c r="D7" s="43"/>
      <c r="E7" s="43"/>
      <c r="F7" s="43"/>
      <c r="G7" s="49"/>
      <c r="H7" s="82" t="str">
        <f>IF(I6="nul ou négatif","DÉFICIT","")</f>
        <v>DÉFICIT</v>
      </c>
      <c r="I7" s="83">
        <f>IF(H7="DÉFICIT",F6-F8,"")</f>
        <v>0</v>
      </c>
      <c r="J7" s="45"/>
      <c r="K7" s="53"/>
      <c r="L7" s="45"/>
      <c r="M7" s="45"/>
      <c r="N7" s="48"/>
      <c r="O7" s="45"/>
      <c r="P7" s="45"/>
    </row>
    <row r="8" spans="1:16" ht="16.5" thickBot="1">
      <c r="A8" s="45"/>
      <c r="B8" s="43" t="s">
        <v>24</v>
      </c>
      <c r="C8" s="43"/>
      <c r="D8" s="43"/>
      <c r="E8" s="43"/>
      <c r="F8" s="86">
        <v>0</v>
      </c>
      <c r="G8" s="49"/>
      <c r="H8" s="51"/>
      <c r="I8" s="52"/>
      <c r="J8" s="45"/>
      <c r="K8" s="78" t="s">
        <v>18</v>
      </c>
      <c r="L8" s="45"/>
      <c r="M8" s="45"/>
      <c r="N8" s="48"/>
      <c r="O8" s="45"/>
      <c r="P8" s="45"/>
    </row>
    <row r="9" spans="1:16" ht="15.75">
      <c r="A9" s="45"/>
      <c r="B9" s="45"/>
      <c r="C9" s="45"/>
      <c r="D9" s="45"/>
      <c r="E9" s="45"/>
      <c r="F9" s="77"/>
      <c r="G9" s="45"/>
      <c r="H9" s="51"/>
      <c r="I9" s="52"/>
      <c r="J9" s="45"/>
      <c r="K9" s="53"/>
      <c r="L9" s="45"/>
      <c r="M9" s="45"/>
      <c r="N9" s="48"/>
      <c r="O9" s="45"/>
      <c r="P9" s="45"/>
    </row>
    <row r="10" spans="1:16" ht="15.75">
      <c r="A10" s="45"/>
      <c r="B10" s="72" t="s">
        <v>28</v>
      </c>
      <c r="C10" s="45"/>
      <c r="D10" s="45"/>
      <c r="E10" s="45"/>
      <c r="F10" s="73">
        <f>IF(F6&gt;0,F8/F6,100%)</f>
        <v>1</v>
      </c>
      <c r="G10" s="49" t="s">
        <v>26</v>
      </c>
      <c r="H10" s="74">
        <f>IF(1-F10&gt;0,1-F10,0)</f>
        <v>0</v>
      </c>
      <c r="I10" s="52"/>
      <c r="J10" s="45"/>
      <c r="K10" s="45"/>
      <c r="L10" s="45"/>
      <c r="M10" s="45"/>
      <c r="N10" s="48"/>
      <c r="O10" s="45"/>
      <c r="P10" s="45"/>
    </row>
    <row r="11" spans="1:16" ht="16.5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26.25" thickBot="1">
      <c r="A12" s="45"/>
      <c r="B12" s="41">
        <v>2018</v>
      </c>
      <c r="C12" s="2" t="s">
        <v>0</v>
      </c>
      <c r="D12" s="3"/>
      <c r="E12" s="4"/>
      <c r="F12" s="5" t="s">
        <v>29</v>
      </c>
      <c r="G12" s="6"/>
      <c r="H12" s="7"/>
      <c r="I12" s="8" t="s">
        <v>1</v>
      </c>
      <c r="J12" s="45"/>
      <c r="K12" s="45"/>
      <c r="L12" s="45"/>
      <c r="M12" s="45"/>
      <c r="N12" s="45"/>
      <c r="O12" s="45"/>
      <c r="P12" s="45"/>
    </row>
    <row r="13" spans="1:16" ht="16.5" thickBot="1">
      <c r="A13" s="45"/>
      <c r="B13" s="20"/>
      <c r="C13" s="9" t="s">
        <v>2</v>
      </c>
      <c r="D13" s="10" t="s">
        <v>3</v>
      </c>
      <c r="E13" s="11" t="s">
        <v>4</v>
      </c>
      <c r="F13" s="12" t="s">
        <v>27</v>
      </c>
      <c r="G13" s="13" t="s">
        <v>3</v>
      </c>
      <c r="H13" s="14" t="s">
        <v>13</v>
      </c>
      <c r="I13" s="21" t="s">
        <v>6</v>
      </c>
      <c r="J13" s="45"/>
      <c r="K13" s="45"/>
      <c r="L13" s="45"/>
      <c r="M13" s="45"/>
      <c r="N13" s="45"/>
      <c r="O13" s="45"/>
      <c r="P13" s="45"/>
    </row>
    <row r="14" spans="1:16" ht="16.5" thickTop="1">
      <c r="A14" s="45"/>
      <c r="B14" s="20" t="s">
        <v>7</v>
      </c>
      <c r="C14" s="61">
        <f>F6</f>
        <v>0</v>
      </c>
      <c r="D14" s="22">
        <v>0.004</v>
      </c>
      <c r="E14" s="23">
        <f>C14*D14</f>
        <v>0</v>
      </c>
      <c r="F14" s="24">
        <f>IF(I6&gt;0,F6*1.15*H10,0)</f>
        <v>0</v>
      </c>
      <c r="G14" s="25">
        <v>0.004</v>
      </c>
      <c r="H14" s="26">
        <f>F14*G14</f>
        <v>0</v>
      </c>
      <c r="I14" s="84">
        <f aca="true" t="shared" si="0" ref="I14:I19">H14-E14</f>
        <v>0</v>
      </c>
      <c r="J14" s="81">
        <f>IF(OR(E19&gt;H19,H19=0),100%,E19/H19)</f>
        <v>1</v>
      </c>
      <c r="K14" s="53" t="s">
        <v>22</v>
      </c>
      <c r="L14" s="37"/>
      <c r="M14" s="37"/>
      <c r="N14" s="37"/>
      <c r="O14" s="37"/>
      <c r="P14" s="37"/>
    </row>
    <row r="15" spans="1:16" ht="15.75">
      <c r="A15" s="45"/>
      <c r="B15" s="20" t="s">
        <v>8</v>
      </c>
      <c r="C15" s="62">
        <f>C14</f>
        <v>0</v>
      </c>
      <c r="D15" s="63">
        <v>0</v>
      </c>
      <c r="E15" s="64">
        <f>C15*D15</f>
        <v>0</v>
      </c>
      <c r="F15" s="65">
        <f>F14</f>
        <v>0</v>
      </c>
      <c r="G15" s="66">
        <v>0.069</v>
      </c>
      <c r="H15" s="67">
        <f>F15*G15</f>
        <v>0</v>
      </c>
      <c r="I15" s="85">
        <f t="shared" si="0"/>
        <v>0</v>
      </c>
      <c r="J15" s="45"/>
      <c r="K15" s="45"/>
      <c r="L15" s="45"/>
      <c r="M15" s="45"/>
      <c r="N15" s="45"/>
      <c r="O15" s="45"/>
      <c r="P15" s="45"/>
    </row>
    <row r="16" spans="1:16" ht="15.75">
      <c r="A16" s="45"/>
      <c r="B16" s="20" t="s">
        <v>9</v>
      </c>
      <c r="C16" s="27">
        <f>C14*98.25%</f>
        <v>0</v>
      </c>
      <c r="D16" s="15">
        <v>0.092</v>
      </c>
      <c r="E16" s="28">
        <f>C16*D16</f>
        <v>0</v>
      </c>
      <c r="F16" s="29">
        <f>F14</f>
        <v>0</v>
      </c>
      <c r="G16" s="18">
        <v>0.092</v>
      </c>
      <c r="H16" s="30">
        <f>F16*G16</f>
        <v>0</v>
      </c>
      <c r="I16" s="84">
        <f t="shared" si="0"/>
        <v>0</v>
      </c>
      <c r="J16" s="45"/>
      <c r="K16" s="45"/>
      <c r="L16" s="45"/>
      <c r="M16" s="45"/>
      <c r="N16" s="45"/>
      <c r="O16" s="45"/>
      <c r="P16" s="45"/>
    </row>
    <row r="17" spans="1:16" ht="15.75">
      <c r="A17" s="45"/>
      <c r="B17" s="20" t="s">
        <v>10</v>
      </c>
      <c r="C17" s="27">
        <f>C16</f>
        <v>0</v>
      </c>
      <c r="D17" s="15">
        <v>0.005</v>
      </c>
      <c r="E17" s="28">
        <f>C17*D17</f>
        <v>0</v>
      </c>
      <c r="F17" s="29">
        <f>F14</f>
        <v>0</v>
      </c>
      <c r="G17" s="18">
        <v>0.005</v>
      </c>
      <c r="H17" s="30">
        <f>F17*G17</f>
        <v>0</v>
      </c>
      <c r="I17" s="84">
        <f t="shared" si="0"/>
        <v>0</v>
      </c>
      <c r="J17" s="45"/>
      <c r="K17" s="75" t="s">
        <v>34</v>
      </c>
      <c r="L17" s="75"/>
      <c r="M17" s="76">
        <f>H19-E19</f>
        <v>0</v>
      </c>
      <c r="N17" s="37"/>
      <c r="O17" s="37"/>
      <c r="P17" s="45"/>
    </row>
    <row r="18" spans="1:16" ht="15.75">
      <c r="A18" s="45"/>
      <c r="B18" s="20" t="s">
        <v>11</v>
      </c>
      <c r="C18" s="27">
        <f>C14</f>
        <v>0</v>
      </c>
      <c r="D18" s="15">
        <v>0.0035</v>
      </c>
      <c r="E18" s="28">
        <f>C18*D18</f>
        <v>0</v>
      </c>
      <c r="F18" s="29">
        <f>F14</f>
        <v>0</v>
      </c>
      <c r="G18" s="18">
        <v>0.0035</v>
      </c>
      <c r="H18" s="30">
        <f>F18*G18</f>
        <v>0</v>
      </c>
      <c r="I18" s="84">
        <f t="shared" si="0"/>
        <v>0</v>
      </c>
      <c r="J18" s="45"/>
      <c r="K18" s="54" t="s">
        <v>17</v>
      </c>
      <c r="L18" s="80">
        <f>IF(F14/1482&lt;4,F14/1482,4)</f>
        <v>0</v>
      </c>
      <c r="M18" s="53" t="s">
        <v>21</v>
      </c>
      <c r="N18" s="53"/>
      <c r="O18" s="53"/>
      <c r="P18" s="45"/>
    </row>
    <row r="19" spans="1:16" ht="15.75">
      <c r="A19" s="45"/>
      <c r="B19" s="19" t="s">
        <v>12</v>
      </c>
      <c r="C19" s="31"/>
      <c r="D19" s="32"/>
      <c r="E19" s="33">
        <f>SUM(E14:E18)</f>
        <v>0</v>
      </c>
      <c r="F19" s="46"/>
      <c r="G19" s="32">
        <f>SUM(G14:G18)</f>
        <v>0.17350000000000002</v>
      </c>
      <c r="H19" s="33">
        <f>SUM(H14:H18)</f>
        <v>0</v>
      </c>
      <c r="I19" s="34">
        <f t="shared" si="0"/>
        <v>0</v>
      </c>
      <c r="J19" s="45"/>
      <c r="K19" s="45"/>
      <c r="L19" s="77"/>
      <c r="M19" s="45"/>
      <c r="N19" s="45"/>
      <c r="O19" s="45"/>
      <c r="P19" s="45"/>
    </row>
    <row r="20" spans="1:16" ht="15.75">
      <c r="A20" s="45"/>
      <c r="B20" s="55"/>
      <c r="C20" s="56"/>
      <c r="D20" s="32"/>
      <c r="E20" s="35"/>
      <c r="F20" s="46"/>
      <c r="G20" s="46"/>
      <c r="H20" s="35"/>
      <c r="I20" s="57"/>
      <c r="J20" s="45"/>
      <c r="K20" s="45"/>
      <c r="L20" s="45"/>
      <c r="M20" s="45"/>
      <c r="N20" s="45"/>
      <c r="O20" s="45"/>
      <c r="P20" s="45"/>
    </row>
    <row r="21" spans="1:16" ht="15.75">
      <c r="A21" s="58"/>
      <c r="B21" s="58"/>
      <c r="C21" s="58"/>
      <c r="D21" s="59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16.5" thickBot="1">
      <c r="A22" s="45"/>
      <c r="B22" s="45"/>
      <c r="C22" s="45"/>
      <c r="D22" s="47"/>
      <c r="E22" s="45"/>
      <c r="F22" s="45"/>
      <c r="G22" s="45"/>
      <c r="H22" s="49" t="s">
        <v>23</v>
      </c>
      <c r="I22" s="45"/>
      <c r="J22" s="45"/>
      <c r="K22" s="45"/>
      <c r="L22" s="45"/>
      <c r="M22" s="45"/>
      <c r="N22" s="45"/>
      <c r="O22" s="45"/>
      <c r="P22" s="45"/>
    </row>
    <row r="23" spans="1:16" ht="16.5" thickBot="1">
      <c r="A23" s="45"/>
      <c r="B23" s="43" t="s">
        <v>15</v>
      </c>
      <c r="C23" s="43"/>
      <c r="D23" s="43"/>
      <c r="E23" s="43"/>
      <c r="F23" s="86">
        <v>0</v>
      </c>
      <c r="G23" s="49"/>
      <c r="H23" s="51" t="s">
        <v>31</v>
      </c>
      <c r="I23" s="52" t="str">
        <f>IF(F23-F25&gt;0,F23-F25,"nul ou négatif")</f>
        <v>nul ou négatif</v>
      </c>
      <c r="J23" s="45"/>
      <c r="K23" s="45"/>
      <c r="L23" s="45"/>
      <c r="M23" s="45"/>
      <c r="N23" s="48"/>
      <c r="O23" s="45"/>
      <c r="P23" s="45"/>
    </row>
    <row r="24" spans="1:16" ht="16.5" thickBot="1">
      <c r="A24" s="45"/>
      <c r="B24" s="43"/>
      <c r="C24" s="43"/>
      <c r="D24" s="43"/>
      <c r="E24" s="43"/>
      <c r="F24" s="43"/>
      <c r="G24" s="49"/>
      <c r="H24" s="82" t="str">
        <f>IF(I23="nul ou négatif","DÉFICIT","")</f>
        <v>DÉFICIT</v>
      </c>
      <c r="I24" s="83">
        <f>IF(H24="DÉFICIT",F23-F25,"")</f>
        <v>0</v>
      </c>
      <c r="J24" s="45"/>
      <c r="K24" s="53"/>
      <c r="L24" s="45"/>
      <c r="M24" s="45"/>
      <c r="N24" s="48"/>
      <c r="O24" s="45"/>
      <c r="P24" s="45"/>
    </row>
    <row r="25" spans="1:16" ht="16.5" thickBot="1">
      <c r="A25" s="45"/>
      <c r="B25" s="43" t="s">
        <v>24</v>
      </c>
      <c r="C25" s="43"/>
      <c r="D25" s="43"/>
      <c r="E25" s="43"/>
      <c r="F25" s="86">
        <v>0</v>
      </c>
      <c r="G25" s="49"/>
      <c r="H25" s="51"/>
      <c r="I25" s="52"/>
      <c r="J25" s="45"/>
      <c r="K25" s="78" t="s">
        <v>19</v>
      </c>
      <c r="L25" s="45"/>
      <c r="M25" s="45"/>
      <c r="N25" s="48"/>
      <c r="O25" s="45"/>
      <c r="P25" s="45"/>
    </row>
    <row r="26" spans="1:16" ht="15.75">
      <c r="A26" s="45"/>
      <c r="B26" s="45"/>
      <c r="C26" s="45"/>
      <c r="D26" s="45"/>
      <c r="E26" s="45"/>
      <c r="F26" s="45"/>
      <c r="G26" s="45"/>
      <c r="H26" s="51"/>
      <c r="I26" s="52"/>
      <c r="J26" s="45"/>
      <c r="K26" s="53"/>
      <c r="L26" s="45"/>
      <c r="M26" s="45"/>
      <c r="N26" s="48"/>
      <c r="O26" s="45"/>
      <c r="P26" s="45"/>
    </row>
    <row r="27" spans="1:16" ht="15.75">
      <c r="A27" s="45"/>
      <c r="B27" s="72" t="s">
        <v>28</v>
      </c>
      <c r="C27" s="45"/>
      <c r="D27" s="45"/>
      <c r="E27" s="45"/>
      <c r="F27" s="73">
        <f>IF(F23&gt;0,F25/F23,100%)</f>
        <v>1</v>
      </c>
      <c r="G27" s="49" t="s">
        <v>26</v>
      </c>
      <c r="H27" s="74">
        <f>IF(1-F27&gt;0,1-F27,0)</f>
        <v>0</v>
      </c>
      <c r="I27" s="52"/>
      <c r="J27" s="45"/>
      <c r="K27" s="45"/>
      <c r="L27" s="45"/>
      <c r="M27" s="45"/>
      <c r="N27" s="48"/>
      <c r="O27" s="45"/>
      <c r="P27" s="45"/>
    </row>
    <row r="28" spans="1:16" ht="16.5" thickBo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26.25" thickBot="1">
      <c r="A29" s="45"/>
      <c r="B29" s="41">
        <v>2017</v>
      </c>
      <c r="C29" s="2" t="s">
        <v>0</v>
      </c>
      <c r="D29" s="3"/>
      <c r="E29" s="4"/>
      <c r="F29" s="5" t="s">
        <v>29</v>
      </c>
      <c r="G29" s="6"/>
      <c r="H29" s="7"/>
      <c r="I29" s="8" t="s">
        <v>1</v>
      </c>
      <c r="J29" s="45"/>
      <c r="K29" s="45"/>
      <c r="L29" s="45"/>
      <c r="M29" s="45"/>
      <c r="N29" s="45"/>
      <c r="O29" s="45"/>
      <c r="P29" s="45"/>
    </row>
    <row r="30" spans="1:16" ht="16.5" thickBot="1">
      <c r="A30" s="45"/>
      <c r="B30" s="20"/>
      <c r="C30" s="9" t="s">
        <v>2</v>
      </c>
      <c r="D30" s="10" t="s">
        <v>3</v>
      </c>
      <c r="E30" s="11" t="s">
        <v>4</v>
      </c>
      <c r="F30" s="12" t="s">
        <v>27</v>
      </c>
      <c r="G30" s="13" t="s">
        <v>3</v>
      </c>
      <c r="H30" s="14" t="s">
        <v>5</v>
      </c>
      <c r="I30" s="21" t="s">
        <v>6</v>
      </c>
      <c r="J30" s="45"/>
      <c r="K30" s="45"/>
      <c r="L30" s="45"/>
      <c r="M30" s="45"/>
      <c r="N30" s="45"/>
      <c r="O30" s="45"/>
      <c r="P30" s="45"/>
    </row>
    <row r="31" spans="1:17" ht="16.5" thickTop="1">
      <c r="A31" s="45"/>
      <c r="B31" s="20" t="s">
        <v>7</v>
      </c>
      <c r="C31" s="27">
        <f>F23</f>
        <v>0</v>
      </c>
      <c r="D31" s="15">
        <v>0.0115</v>
      </c>
      <c r="E31" s="16">
        <f>C31*D31</f>
        <v>0</v>
      </c>
      <c r="F31" s="24">
        <f>IF(I23&gt;0,F23*1.15*H27,0)</f>
        <v>0</v>
      </c>
      <c r="G31" s="18">
        <v>0.0115</v>
      </c>
      <c r="H31" s="30">
        <f>F31*G31</f>
        <v>0</v>
      </c>
      <c r="I31" s="84">
        <f aca="true" t="shared" si="1" ref="I31:I36">H31-E31</f>
        <v>0</v>
      </c>
      <c r="J31" s="81">
        <f>IF(OR(E36&gt;H36,H36=0),100%,E36/H36)</f>
        <v>1</v>
      </c>
      <c r="K31" s="53" t="s">
        <v>22</v>
      </c>
      <c r="L31" s="37"/>
      <c r="M31" s="37"/>
      <c r="N31" s="37"/>
      <c r="O31" s="37"/>
      <c r="P31" s="37"/>
      <c r="Q31" s="1"/>
    </row>
    <row r="32" spans="1:16" ht="15.75">
      <c r="A32" s="45"/>
      <c r="B32" s="20" t="s">
        <v>8</v>
      </c>
      <c r="C32" s="62">
        <f>C31</f>
        <v>0</v>
      </c>
      <c r="D32" s="63">
        <v>0</v>
      </c>
      <c r="E32" s="68">
        <f>C32*D32</f>
        <v>0</v>
      </c>
      <c r="F32" s="69">
        <f>F31</f>
        <v>0</v>
      </c>
      <c r="G32" s="66">
        <v>0.069</v>
      </c>
      <c r="H32" s="67">
        <f>F32*G32</f>
        <v>0</v>
      </c>
      <c r="I32" s="85">
        <f t="shared" si="1"/>
        <v>0</v>
      </c>
      <c r="J32" s="45"/>
      <c r="K32" s="45"/>
      <c r="L32" s="45"/>
      <c r="M32" s="45"/>
      <c r="N32" s="45"/>
      <c r="O32" s="45"/>
      <c r="P32" s="45"/>
    </row>
    <row r="33" spans="1:16" ht="15.75">
      <c r="A33" s="45"/>
      <c r="B33" s="20" t="s">
        <v>9</v>
      </c>
      <c r="C33" s="27">
        <f>C31*98.25%</f>
        <v>0</v>
      </c>
      <c r="D33" s="15">
        <v>0.075</v>
      </c>
      <c r="E33" s="16">
        <f>C33*D33</f>
        <v>0</v>
      </c>
      <c r="F33" s="17">
        <f>F31</f>
        <v>0</v>
      </c>
      <c r="G33" s="18">
        <v>0.075</v>
      </c>
      <c r="H33" s="30">
        <f>F33*G33</f>
        <v>0</v>
      </c>
      <c r="I33" s="84">
        <f t="shared" si="1"/>
        <v>0</v>
      </c>
      <c r="J33" s="45"/>
      <c r="K33" s="45"/>
      <c r="L33" s="45"/>
      <c r="M33" s="45"/>
      <c r="N33" s="45"/>
      <c r="O33" s="45"/>
      <c r="P33" s="45"/>
    </row>
    <row r="34" spans="1:16" ht="15.75">
      <c r="A34" s="45"/>
      <c r="B34" s="20" t="s">
        <v>10</v>
      </c>
      <c r="C34" s="27">
        <f>C33</f>
        <v>0</v>
      </c>
      <c r="D34" s="15">
        <v>0.005</v>
      </c>
      <c r="E34" s="16">
        <f>C34*D34</f>
        <v>0</v>
      </c>
      <c r="F34" s="17">
        <f>F31</f>
        <v>0</v>
      </c>
      <c r="G34" s="18">
        <v>0.005</v>
      </c>
      <c r="H34" s="30">
        <f>F34*G34</f>
        <v>0</v>
      </c>
      <c r="I34" s="84">
        <f t="shared" si="1"/>
        <v>0</v>
      </c>
      <c r="J34" s="45"/>
      <c r="K34" s="75" t="s">
        <v>33</v>
      </c>
      <c r="L34" s="54"/>
      <c r="M34" s="76">
        <f>H36-E36</f>
        <v>0</v>
      </c>
      <c r="N34" s="37"/>
      <c r="O34" s="37"/>
      <c r="P34" s="45"/>
    </row>
    <row r="35" spans="1:16" ht="15.75">
      <c r="A35" s="45"/>
      <c r="B35" s="20" t="s">
        <v>11</v>
      </c>
      <c r="C35" s="27">
        <f>C31</f>
        <v>0</v>
      </c>
      <c r="D35" s="15">
        <v>0.0035</v>
      </c>
      <c r="E35" s="16">
        <f>C35*D35</f>
        <v>0</v>
      </c>
      <c r="F35" s="17">
        <f>F31</f>
        <v>0</v>
      </c>
      <c r="G35" s="18">
        <v>0.0035</v>
      </c>
      <c r="H35" s="30">
        <f>F35*G35</f>
        <v>0</v>
      </c>
      <c r="I35" s="84">
        <f t="shared" si="1"/>
        <v>0</v>
      </c>
      <c r="J35" s="45"/>
      <c r="K35" s="54" t="s">
        <v>17</v>
      </c>
      <c r="L35" s="80">
        <f>IF(F31/1464&lt;4,F31/1464,4)</f>
        <v>0</v>
      </c>
      <c r="M35" s="53" t="s">
        <v>21</v>
      </c>
      <c r="N35" s="53"/>
      <c r="O35" s="53"/>
      <c r="P35" s="49"/>
    </row>
    <row r="36" spans="1:16" ht="15.75">
      <c r="A36" s="45"/>
      <c r="B36" s="19" t="s">
        <v>12</v>
      </c>
      <c r="C36" s="31"/>
      <c r="D36" s="32"/>
      <c r="E36" s="35">
        <f>SUM(E31:E35)</f>
        <v>0</v>
      </c>
      <c r="F36" s="36"/>
      <c r="G36" s="40">
        <f>SUM(G31:G35)</f>
        <v>0.164</v>
      </c>
      <c r="H36" s="33">
        <f>SUM(H31:H35)</f>
        <v>0</v>
      </c>
      <c r="I36" s="34">
        <f t="shared" si="1"/>
        <v>0</v>
      </c>
      <c r="J36" s="45"/>
      <c r="K36" s="45"/>
      <c r="L36" s="45"/>
      <c r="M36" s="45"/>
      <c r="N36" s="45"/>
      <c r="O36" s="45"/>
      <c r="P36" s="45"/>
    </row>
    <row r="37" spans="1:16" ht="15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6" ht="15.75">
      <c r="A38" s="58"/>
      <c r="B38" s="58"/>
      <c r="C38" s="58"/>
      <c r="D38" s="59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</row>
    <row r="39" spans="1:16" ht="16.5" thickBot="1">
      <c r="A39" s="45"/>
      <c r="B39" s="45"/>
      <c r="C39" s="45"/>
      <c r="D39" s="45"/>
      <c r="E39" s="45"/>
      <c r="F39" s="45"/>
      <c r="G39" s="45"/>
      <c r="H39" s="49" t="s">
        <v>23</v>
      </c>
      <c r="I39" s="45"/>
      <c r="J39" s="45"/>
      <c r="K39" s="45"/>
      <c r="L39" s="45"/>
      <c r="M39" s="45"/>
      <c r="N39" s="45"/>
      <c r="O39" s="45"/>
      <c r="P39" s="45"/>
    </row>
    <row r="40" spans="1:16" ht="16.5" thickBot="1">
      <c r="A40" s="45"/>
      <c r="B40" s="44" t="s">
        <v>16</v>
      </c>
      <c r="C40" s="44"/>
      <c r="D40" s="44"/>
      <c r="E40" s="44"/>
      <c r="F40" s="87">
        <v>0</v>
      </c>
      <c r="G40" s="49"/>
      <c r="H40" s="51" t="s">
        <v>31</v>
      </c>
      <c r="I40" s="52" t="str">
        <f>IF(F40-F42&gt;0,F40-F42,"nul ou négatif")</f>
        <v>nul ou négatif</v>
      </c>
      <c r="J40" s="45"/>
      <c r="K40" s="45"/>
      <c r="L40" s="45"/>
      <c r="M40" s="45"/>
      <c r="N40" s="48"/>
      <c r="O40" s="45"/>
      <c r="P40" s="45"/>
    </row>
    <row r="41" spans="1:16" ht="16.5" thickBot="1">
      <c r="A41" s="45"/>
      <c r="B41" s="43"/>
      <c r="C41" s="43"/>
      <c r="D41" s="43"/>
      <c r="E41" s="43"/>
      <c r="F41" s="43"/>
      <c r="G41" s="49"/>
      <c r="H41" s="82" t="str">
        <f>IF(I40="nul ou négatif","DÉFICIT","")</f>
        <v>DÉFICIT</v>
      </c>
      <c r="I41" s="83">
        <f>IF(H41="DÉFICIT",F40-F42,"")</f>
        <v>0</v>
      </c>
      <c r="J41" s="45"/>
      <c r="K41" s="53"/>
      <c r="L41" s="45"/>
      <c r="M41" s="45"/>
      <c r="N41" s="48"/>
      <c r="O41" s="45"/>
      <c r="P41" s="45"/>
    </row>
    <row r="42" spans="1:16" ht="16.5" thickBot="1">
      <c r="A42" s="45"/>
      <c r="B42" s="43" t="s">
        <v>24</v>
      </c>
      <c r="C42" s="43"/>
      <c r="D42" s="43"/>
      <c r="E42" s="43"/>
      <c r="F42" s="86">
        <v>0</v>
      </c>
      <c r="G42" s="49"/>
      <c r="H42" s="51"/>
      <c r="I42" s="52"/>
      <c r="J42" s="45"/>
      <c r="K42" s="78" t="s">
        <v>20</v>
      </c>
      <c r="L42" s="45"/>
      <c r="M42" s="45"/>
      <c r="N42" s="48"/>
      <c r="O42" s="45"/>
      <c r="P42" s="45"/>
    </row>
    <row r="43" spans="1:16" ht="15.75">
      <c r="A43" s="45"/>
      <c r="B43" s="45"/>
      <c r="C43" s="45"/>
      <c r="D43" s="45"/>
      <c r="E43" s="45"/>
      <c r="F43" s="45"/>
      <c r="G43" s="45"/>
      <c r="H43" s="51"/>
      <c r="I43" s="52"/>
      <c r="J43" s="45"/>
      <c r="K43" s="53"/>
      <c r="L43" s="45"/>
      <c r="M43" s="45"/>
      <c r="N43" s="48"/>
      <c r="O43" s="45"/>
      <c r="P43" s="45"/>
    </row>
    <row r="44" spans="1:16" ht="15.75">
      <c r="A44" s="45"/>
      <c r="B44" s="72" t="s">
        <v>28</v>
      </c>
      <c r="C44" s="45"/>
      <c r="D44" s="45"/>
      <c r="E44" s="45"/>
      <c r="F44" s="73">
        <f>IF(F40&gt;0,F42/F40,100%)</f>
        <v>1</v>
      </c>
      <c r="G44" s="49" t="s">
        <v>26</v>
      </c>
      <c r="H44" s="74">
        <f>IF(1-F44&gt;0,1-F44,0)</f>
        <v>0</v>
      </c>
      <c r="I44" s="52"/>
      <c r="J44" s="45"/>
      <c r="K44" s="45"/>
      <c r="L44" s="45"/>
      <c r="M44" s="45"/>
      <c r="N44" s="48"/>
      <c r="O44" s="45"/>
      <c r="P44" s="45"/>
    </row>
    <row r="45" spans="1:16" ht="16.5" thickBo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24" thickBot="1">
      <c r="A46" s="45"/>
      <c r="B46" s="42">
        <v>2016</v>
      </c>
      <c r="C46" s="2" t="s">
        <v>0</v>
      </c>
      <c r="D46" s="3"/>
      <c r="E46" s="4"/>
      <c r="F46" s="5" t="s">
        <v>29</v>
      </c>
      <c r="G46" s="6"/>
      <c r="H46" s="7"/>
      <c r="I46" s="8" t="s">
        <v>1</v>
      </c>
      <c r="J46" s="45"/>
      <c r="K46" s="50"/>
      <c r="L46" s="60"/>
      <c r="M46" s="45"/>
      <c r="N46" s="45"/>
      <c r="O46" s="45"/>
      <c r="P46" s="45"/>
    </row>
    <row r="47" spans="1:16" ht="16.5" thickBot="1">
      <c r="A47" s="45"/>
      <c r="B47" s="20"/>
      <c r="C47" s="9" t="s">
        <v>2</v>
      </c>
      <c r="D47" s="10" t="s">
        <v>3</v>
      </c>
      <c r="E47" s="11" t="s">
        <v>4</v>
      </c>
      <c r="F47" s="12" t="s">
        <v>27</v>
      </c>
      <c r="G47" s="13" t="s">
        <v>3</v>
      </c>
      <c r="H47" s="14" t="s">
        <v>5</v>
      </c>
      <c r="I47" s="8" t="s">
        <v>6</v>
      </c>
      <c r="J47" s="45"/>
      <c r="K47" s="50"/>
      <c r="L47" s="60"/>
      <c r="M47" s="45"/>
      <c r="N47" s="45"/>
      <c r="O47" s="45"/>
      <c r="P47" s="45"/>
    </row>
    <row r="48" spans="1:16" ht="16.5" thickTop="1">
      <c r="A48" s="45"/>
      <c r="B48" s="20" t="s">
        <v>7</v>
      </c>
      <c r="C48" s="27">
        <f>F40</f>
        <v>0</v>
      </c>
      <c r="D48" s="15">
        <v>0.011</v>
      </c>
      <c r="E48" s="16">
        <f>C48*D48</f>
        <v>0</v>
      </c>
      <c r="F48" s="24">
        <f>IF(I40&gt;0,F40*1.15*H44,0)</f>
        <v>0</v>
      </c>
      <c r="G48" s="18">
        <v>0.011</v>
      </c>
      <c r="H48" s="30">
        <f>F48*G48</f>
        <v>0</v>
      </c>
      <c r="I48" s="84">
        <f aca="true" t="shared" si="2" ref="I48:I53">H48-E48</f>
        <v>0</v>
      </c>
      <c r="J48" s="81">
        <f>IF(OR(E53&gt;H53,H53=0),100%,E53/H53)</f>
        <v>1</v>
      </c>
      <c r="K48" s="53" t="s">
        <v>22</v>
      </c>
      <c r="L48" s="37"/>
      <c r="M48" s="37"/>
      <c r="N48" s="37"/>
      <c r="O48" s="37"/>
      <c r="P48" s="37"/>
    </row>
    <row r="49" spans="1:16" ht="15.75">
      <c r="A49" s="45"/>
      <c r="B49" s="20" t="s">
        <v>8</v>
      </c>
      <c r="C49" s="62">
        <f>C48</f>
        <v>0</v>
      </c>
      <c r="D49" s="63">
        <v>0</v>
      </c>
      <c r="E49" s="68">
        <f>C49*D49</f>
        <v>0</v>
      </c>
      <c r="F49" s="69">
        <f>F48</f>
        <v>0</v>
      </c>
      <c r="G49" s="66">
        <v>0.069</v>
      </c>
      <c r="H49" s="67">
        <f>F49*G49</f>
        <v>0</v>
      </c>
      <c r="I49" s="85">
        <f t="shared" si="2"/>
        <v>0</v>
      </c>
      <c r="J49" s="45"/>
      <c r="K49" s="45"/>
      <c r="L49" s="45"/>
      <c r="M49" s="45"/>
      <c r="N49" s="45"/>
      <c r="O49" s="45"/>
      <c r="P49" s="45"/>
    </row>
    <row r="50" spans="1:16" ht="15.75">
      <c r="A50" s="45"/>
      <c r="B50" s="20" t="s">
        <v>9</v>
      </c>
      <c r="C50" s="27">
        <f>C48*98.25%</f>
        <v>0</v>
      </c>
      <c r="D50" s="15">
        <v>0.075</v>
      </c>
      <c r="E50" s="16">
        <f>C50*D50</f>
        <v>0</v>
      </c>
      <c r="F50" s="17">
        <f>F48</f>
        <v>0</v>
      </c>
      <c r="G50" s="18">
        <v>0.075</v>
      </c>
      <c r="H50" s="30">
        <f>F50*G50</f>
        <v>0</v>
      </c>
      <c r="I50" s="84">
        <f t="shared" si="2"/>
        <v>0</v>
      </c>
      <c r="J50" s="45"/>
      <c r="K50" s="45"/>
      <c r="L50" s="45"/>
      <c r="M50" s="45"/>
      <c r="N50" s="45"/>
      <c r="O50" s="45"/>
      <c r="P50" s="45"/>
    </row>
    <row r="51" spans="1:16" ht="15.75">
      <c r="A51" s="45"/>
      <c r="B51" s="20" t="s">
        <v>10</v>
      </c>
      <c r="C51" s="27">
        <f>C50</f>
        <v>0</v>
      </c>
      <c r="D51" s="15">
        <v>0.005</v>
      </c>
      <c r="E51" s="16">
        <f>C51*D51</f>
        <v>0</v>
      </c>
      <c r="F51" s="17">
        <f>F48</f>
        <v>0</v>
      </c>
      <c r="G51" s="18">
        <v>0.005</v>
      </c>
      <c r="H51" s="30">
        <f>F51*G51</f>
        <v>0</v>
      </c>
      <c r="I51" s="84">
        <f t="shared" si="2"/>
        <v>0</v>
      </c>
      <c r="J51" s="45"/>
      <c r="K51" s="79" t="s">
        <v>32</v>
      </c>
      <c r="L51" s="53"/>
      <c r="M51" s="76">
        <f>H53-E53</f>
        <v>0</v>
      </c>
      <c r="N51" s="37"/>
      <c r="O51" s="37"/>
      <c r="P51" s="45"/>
    </row>
    <row r="52" spans="1:16" ht="15.75">
      <c r="A52" s="45"/>
      <c r="B52" s="20" t="s">
        <v>11</v>
      </c>
      <c r="C52" s="27">
        <f>C48</f>
        <v>0</v>
      </c>
      <c r="D52" s="15">
        <v>0.0035</v>
      </c>
      <c r="E52" s="16">
        <f>C52*D52</f>
        <v>0</v>
      </c>
      <c r="F52" s="17">
        <f>F48</f>
        <v>0</v>
      </c>
      <c r="G52" s="18">
        <v>0.0035</v>
      </c>
      <c r="H52" s="30">
        <f>F52*G52</f>
        <v>0</v>
      </c>
      <c r="I52" s="84">
        <f t="shared" si="2"/>
        <v>0</v>
      </c>
      <c r="J52" s="45"/>
      <c r="K52" s="54" t="s">
        <v>17</v>
      </c>
      <c r="L52" s="80">
        <f>IF(F48/1450.5&lt;4,F48/1450.5,4)</f>
        <v>0</v>
      </c>
      <c r="M52" s="53" t="s">
        <v>21</v>
      </c>
      <c r="N52" s="53"/>
      <c r="O52" s="53"/>
      <c r="P52" s="49"/>
    </row>
    <row r="53" spans="1:16" ht="15.75">
      <c r="A53" s="45"/>
      <c r="B53" s="19" t="s">
        <v>12</v>
      </c>
      <c r="C53" s="31"/>
      <c r="D53" s="32"/>
      <c r="E53" s="35">
        <f>SUM(E48:E52)</f>
        <v>0</v>
      </c>
      <c r="F53" s="36"/>
      <c r="G53" s="40">
        <f>SUM(G48:G52)</f>
        <v>0.1635</v>
      </c>
      <c r="H53" s="33">
        <f>SUM(H48:H52)</f>
        <v>0</v>
      </c>
      <c r="I53" s="34">
        <f t="shared" si="2"/>
        <v>0</v>
      </c>
      <c r="J53" s="45"/>
      <c r="K53" s="45"/>
      <c r="L53" s="45"/>
      <c r="M53" s="45"/>
      <c r="N53" s="45"/>
      <c r="O53" s="45"/>
      <c r="P53" s="45"/>
    </row>
    <row r="54" spans="1:16" ht="15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5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5.75">
      <c r="A56" s="58"/>
      <c r="B56" s="58"/>
      <c r="C56" s="58"/>
      <c r="D56" s="59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</sheetData>
  <sheetProtection password="E066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Katerine Louineau</dc:creator>
  <cp:keywords/>
  <dc:description/>
  <cp:lastModifiedBy>FDe</cp:lastModifiedBy>
  <dcterms:created xsi:type="dcterms:W3CDTF">2019-06-23T12:55:51Z</dcterms:created>
  <dcterms:modified xsi:type="dcterms:W3CDTF">2019-07-08T20:54:33Z</dcterms:modified>
  <cp:category/>
  <cp:version/>
  <cp:contentType/>
  <cp:contentStatus/>
</cp:coreProperties>
</file>